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405" yWindow="195" windowWidth="13935" windowHeight="12120" tabRatio="929"/>
  </bookViews>
  <sheets>
    <sheet name="AR4 GCMs" sheetId="68" r:id="rId1"/>
    <sheet name="TAR GCMs" sheetId="69" r:id="rId2"/>
  </sheets>
  <calcPr calcId="145621"/>
</workbook>
</file>

<file path=xl/calcChain.xml><?xml version="1.0" encoding="utf-8"?>
<calcChain xmlns="http://schemas.openxmlformats.org/spreadsheetml/2006/main">
  <c r="I27" i="69" l="1"/>
  <c r="I25" i="69"/>
  <c r="I26" i="69"/>
  <c r="I24" i="69"/>
  <c r="I23" i="69"/>
  <c r="I22" i="69"/>
  <c r="H27" i="69"/>
  <c r="H26" i="69"/>
  <c r="H25" i="69"/>
  <c r="H24" i="69"/>
  <c r="H23" i="69"/>
  <c r="H22" i="69"/>
  <c r="I14" i="69"/>
  <c r="I13" i="69"/>
  <c r="I12" i="69"/>
  <c r="I11" i="69"/>
  <c r="I10" i="69"/>
  <c r="K8" i="69" s="1"/>
  <c r="I9" i="69"/>
  <c r="H14" i="69"/>
  <c r="H13" i="69"/>
  <c r="H12" i="69"/>
  <c r="H11" i="69"/>
  <c r="H10" i="69"/>
  <c r="H9" i="69"/>
  <c r="I43" i="68"/>
  <c r="I33" i="68"/>
  <c r="I34" i="68"/>
  <c r="I35" i="68"/>
  <c r="I36" i="68"/>
  <c r="I37" i="68"/>
  <c r="I38" i="68"/>
  <c r="I39" i="68"/>
  <c r="I40" i="68"/>
  <c r="I41" i="68"/>
  <c r="I42" i="68"/>
  <c r="I32" i="68"/>
  <c r="I31" i="68"/>
  <c r="I30" i="68"/>
  <c r="Q33" i="68" s="1"/>
  <c r="K29" i="68" l="1"/>
  <c r="Q30" i="68"/>
  <c r="Q32" i="68"/>
  <c r="M29" i="68"/>
  <c r="Q29" i="68"/>
  <c r="Q31" i="68"/>
  <c r="Q20" i="69"/>
  <c r="L8" i="69"/>
  <c r="Q24" i="69"/>
  <c r="P24" i="69"/>
  <c r="P21" i="69"/>
  <c r="M8" i="69"/>
  <c r="J8" i="69"/>
  <c r="J21" i="69"/>
  <c r="K21" i="69"/>
  <c r="P22" i="69"/>
  <c r="Q21" i="69"/>
  <c r="L21" i="69"/>
  <c r="M21" i="69"/>
  <c r="P23" i="69"/>
  <c r="Q22" i="69"/>
  <c r="P20" i="69"/>
  <c r="Q23" i="69"/>
  <c r="H43" i="68"/>
  <c r="H42" i="68"/>
  <c r="H41" i="68"/>
  <c r="H40" i="68"/>
  <c r="H39" i="68"/>
  <c r="H38" i="68"/>
  <c r="H37" i="68"/>
  <c r="H36" i="68"/>
  <c r="H35" i="68"/>
  <c r="H34" i="68"/>
  <c r="H33" i="68"/>
  <c r="H32" i="68"/>
  <c r="H31" i="68"/>
  <c r="H30" i="68"/>
  <c r="I22" i="68"/>
  <c r="I12" i="68"/>
  <c r="I13" i="68"/>
  <c r="I14" i="68"/>
  <c r="I15" i="68"/>
  <c r="I16" i="68"/>
  <c r="I17" i="68"/>
  <c r="I18" i="68"/>
  <c r="I19" i="68"/>
  <c r="I20" i="68"/>
  <c r="I21" i="68"/>
  <c r="I11" i="68"/>
  <c r="I10" i="68"/>
  <c r="M8" i="68" s="1"/>
  <c r="I9" i="68"/>
  <c r="K8" i="68" s="1"/>
  <c r="H9" i="68"/>
  <c r="L29" i="68" l="1"/>
  <c r="P31" i="68"/>
  <c r="P29" i="68"/>
  <c r="J29" i="68"/>
  <c r="P32" i="68"/>
  <c r="P33" i="68"/>
  <c r="P30" i="68"/>
  <c r="H22" i="68"/>
  <c r="H21" i="68"/>
  <c r="H20" i="68"/>
  <c r="H19" i="68"/>
  <c r="H18" i="68"/>
  <c r="H17" i="68"/>
  <c r="H16" i="68"/>
  <c r="H15" i="68"/>
  <c r="H14" i="68"/>
  <c r="H13" i="68"/>
  <c r="H12" i="68"/>
  <c r="H11" i="68"/>
  <c r="H10" i="68"/>
  <c r="L8" i="68" s="1"/>
  <c r="J8" i="68" l="1"/>
</calcChain>
</file>

<file path=xl/sharedStrings.xml><?xml version="1.0" encoding="utf-8"?>
<sst xmlns="http://schemas.openxmlformats.org/spreadsheetml/2006/main" count="170" uniqueCount="47">
  <si>
    <t>observed</t>
  </si>
  <si>
    <t>ET</t>
  </si>
  <si>
    <t>Standard deviation</t>
  </si>
  <si>
    <t>CNCM3</t>
  </si>
  <si>
    <t>ECHOG</t>
  </si>
  <si>
    <t>GIER</t>
  </si>
  <si>
    <t>HADGEM</t>
  </si>
  <si>
    <t>INCM3</t>
  </si>
  <si>
    <t>IPCM4</t>
  </si>
  <si>
    <t>MRCGCM</t>
  </si>
  <si>
    <t>NCCCSM</t>
  </si>
  <si>
    <t>NCPCM</t>
  </si>
  <si>
    <t>1961-1990</t>
  </si>
  <si>
    <t>2010-2039</t>
  </si>
  <si>
    <t>CSIRO-CSMK3</t>
  </si>
  <si>
    <t>ECHAM5-MPEH5</t>
  </si>
  <si>
    <t>GFDL-GFCM_20_21</t>
  </si>
  <si>
    <t>HADCM3</t>
  </si>
  <si>
    <t>NIES-MIMR</t>
  </si>
  <si>
    <t>AR4 GCMs</t>
  </si>
  <si>
    <t>bias corrected</t>
  </si>
  <si>
    <t>not bias corrected</t>
  </si>
  <si>
    <t>Runoff</t>
  </si>
  <si>
    <t>ET change</t>
  </si>
  <si>
    <t>CRU observation</t>
  </si>
  <si>
    <t>Ensemble mean of ET changes</t>
  </si>
  <si>
    <t>Runoff change</t>
  </si>
  <si>
    <t>Ensemble mean of Runoff changes</t>
  </si>
  <si>
    <t>Hydrologic model results (Runoff and Evapotranspiration [ET]) using AR4 GCMs</t>
  </si>
  <si>
    <t>Hydrologic model results (Runoff and Evapotranspiration [ET]) using TAR GCMs</t>
  </si>
  <si>
    <t>TAR GCMs</t>
  </si>
  <si>
    <t>CSIRO-MK2</t>
  </si>
  <si>
    <t>ECHAM4</t>
  </si>
  <si>
    <t>GFDL99-R30</t>
  </si>
  <si>
    <t>CCSR/NIES</t>
  </si>
  <si>
    <t>CCCma-CGCM2</t>
  </si>
  <si>
    <t>(m3/yr)</t>
  </si>
  <si>
    <t>(km3/yr)</t>
  </si>
  <si>
    <t>Standard deviation of runoff change</t>
  </si>
  <si>
    <r>
      <t xml:space="preserve">Minimum </t>
    </r>
    <r>
      <rPr>
        <sz val="10"/>
        <rFont val="Symbol"/>
        <family val="1"/>
        <charset val="2"/>
      </rPr>
      <t>D</t>
    </r>
    <r>
      <rPr>
        <sz val="10"/>
        <rFont val="Arial"/>
      </rPr>
      <t>Q</t>
    </r>
  </si>
  <si>
    <r>
      <rPr>
        <sz val="10"/>
        <rFont val="Symbol"/>
        <family val="1"/>
        <charset val="2"/>
      </rPr>
      <t>D</t>
    </r>
    <r>
      <rPr>
        <sz val="10"/>
        <rFont val="Arial"/>
      </rPr>
      <t>Q 50 percentile</t>
    </r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</si>
  <si>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</rPr>
      <t>Q 25 percentile</t>
    </r>
  </si>
  <si>
    <r>
      <rPr>
        <sz val="10"/>
        <rFont val="Symbol"/>
        <family val="1"/>
        <charset val="2"/>
      </rPr>
      <t>D</t>
    </r>
    <r>
      <rPr>
        <sz val="10"/>
        <rFont val="Arial"/>
      </rPr>
      <t>Q 75 percentile</t>
    </r>
  </si>
  <si>
    <r>
      <t xml:space="preserve">Maximum </t>
    </r>
    <r>
      <rPr>
        <sz val="10"/>
        <rFont val="Symbol"/>
        <family val="1"/>
        <charset val="2"/>
      </rPr>
      <t>D</t>
    </r>
    <r>
      <rPr>
        <sz val="10"/>
        <rFont val="Arial"/>
      </rPr>
      <t>Q</t>
    </r>
  </si>
  <si>
    <t>Other runoff</t>
  </si>
  <si>
    <t xml:space="preserve">change 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</si>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</sst>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theme="0"/>
      </bottom>
      <diagonal/>
    </border>
    <border>
      <left/>
      <right/>
      <top style="medium">
        <color indexed="64"/>
      </top>
      <bottom style="medium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11" fontId="0" fillId="0" borderId="0" xfId="0" applyNumberFormat="1" applyFill="1"/>
    <xf numFmtId="0" fontId="2" fillId="0" borderId="0" xfId="0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4" xfId="0" applyNumberFormat="1" applyFill="1" applyBorder="1"/>
    <xf numFmtId="164" fontId="0" fillId="0" borderId="0" xfId="0" applyNumberFormat="1" applyFill="1" applyBorder="1"/>
    <xf numFmtId="164" fontId="0" fillId="0" borderId="6" xfId="0" applyNumberFormat="1" applyFill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0" fontId="0" fillId="0" borderId="4" xfId="0" applyFill="1" applyBorder="1"/>
    <xf numFmtId="11" fontId="0" fillId="0" borderId="4" xfId="0" applyNumberFormat="1" applyFill="1" applyBorder="1"/>
    <xf numFmtId="0" fontId="0" fillId="0" borderId="5" xfId="0" applyBorder="1"/>
    <xf numFmtId="0" fontId="0" fillId="0" borderId="4" xfId="0" applyBorder="1"/>
    <xf numFmtId="0" fontId="0" fillId="0" borderId="5" xfId="0" applyFill="1" applyBorder="1"/>
    <xf numFmtId="0" fontId="0" fillId="0" borderId="6" xfId="0" applyBorder="1"/>
    <xf numFmtId="11" fontId="0" fillId="0" borderId="5" xfId="0" applyNumberFormat="1" applyFill="1" applyBorder="1"/>
    <xf numFmtId="11" fontId="0" fillId="0" borderId="8" xfId="0" applyNumberFormat="1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11" xfId="0" applyFont="1" applyBorder="1"/>
    <xf numFmtId="0" fontId="0" fillId="0" borderId="11" xfId="0" applyBorder="1"/>
    <xf numFmtId="2" fontId="0" fillId="0" borderId="4" xfId="0" applyNumberFormat="1" applyBorder="1"/>
    <xf numFmtId="2" fontId="0" fillId="0" borderId="6" xfId="0" applyNumberFormat="1" applyBorder="1"/>
    <xf numFmtId="0" fontId="0" fillId="0" borderId="0" xfId="0" applyFill="1" applyBorder="1"/>
    <xf numFmtId="11" fontId="0" fillId="0" borderId="6" xfId="0" applyNumberFormat="1" applyFill="1" applyBorder="1"/>
    <xf numFmtId="0" fontId="1" fillId="0" borderId="1" xfId="0" applyFont="1" applyBorder="1"/>
    <xf numFmtId="0" fontId="1" fillId="0" borderId="9" xfId="0" applyFont="1" applyBorder="1"/>
    <xf numFmtId="0" fontId="1" fillId="0" borderId="10" xfId="0" applyFont="1" applyBorder="1"/>
    <xf numFmtId="2" fontId="0" fillId="0" borderId="5" xfId="0" applyNumberFormat="1" applyBorder="1"/>
    <xf numFmtId="2" fontId="0" fillId="0" borderId="8" xfId="0" applyNumberFormat="1" applyBorder="1"/>
    <xf numFmtId="0" fontId="0" fillId="0" borderId="7" xfId="0" applyBorder="1"/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3" xfId="0" applyBorder="1"/>
    <xf numFmtId="0" fontId="0" fillId="0" borderId="14" xfId="0" applyBorder="1"/>
    <xf numFmtId="0" fontId="1" fillId="0" borderId="16" xfId="0" applyFont="1" applyBorder="1" applyAlignment="1">
      <alignment horizontal="center"/>
    </xf>
    <xf numFmtId="0" fontId="1" fillId="0" borderId="12" xfId="0" applyFont="1" applyBorder="1"/>
    <xf numFmtId="0" fontId="1" fillId="0" borderId="1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zoomScale="90" zoomScaleNormal="90" workbookViewId="0"/>
  </sheetViews>
  <sheetFormatPr defaultRowHeight="12.75" x14ac:dyDescent="0.2"/>
  <cols>
    <col min="1" max="1" width="12.42578125" customWidth="1"/>
    <col min="3" max="3" width="19.7109375" customWidth="1"/>
    <col min="4" max="4" width="13.7109375" customWidth="1"/>
    <col min="5" max="5" width="16.85546875" customWidth="1"/>
    <col min="6" max="6" width="12.7109375" customWidth="1"/>
    <col min="7" max="7" width="16.85546875" customWidth="1"/>
    <col min="8" max="8" width="14.140625" customWidth="1"/>
    <col min="9" max="9" width="16.28515625" customWidth="1"/>
    <col min="10" max="10" width="13.28515625" customWidth="1"/>
    <col min="11" max="11" width="24" customWidth="1"/>
    <col min="12" max="12" width="16" customWidth="1"/>
    <col min="13" max="13" width="17.140625" customWidth="1"/>
    <col min="14" max="14" width="4.42578125" customWidth="1"/>
    <col min="15" max="15" width="14.85546875" customWidth="1"/>
    <col min="16" max="16" width="13.85546875" customWidth="1"/>
    <col min="17" max="17" width="16.85546875" customWidth="1"/>
  </cols>
  <sheetData>
    <row r="1" spans="1:13" ht="15.75" x14ac:dyDescent="0.25">
      <c r="A1" s="1" t="s">
        <v>28</v>
      </c>
    </row>
    <row r="4" spans="1:13" ht="13.5" thickBot="1" x14ac:dyDescent="0.25"/>
    <row r="5" spans="1:13" ht="15.75" x14ac:dyDescent="0.25">
      <c r="A5" s="1" t="s">
        <v>1</v>
      </c>
      <c r="C5" s="24" t="s">
        <v>19</v>
      </c>
      <c r="D5" s="4" t="s">
        <v>12</v>
      </c>
      <c r="E5" s="6"/>
      <c r="F5" s="4" t="s">
        <v>13</v>
      </c>
      <c r="G5" s="6"/>
      <c r="H5" s="4" t="s">
        <v>23</v>
      </c>
      <c r="I5" s="6"/>
      <c r="J5" s="40" t="s">
        <v>25</v>
      </c>
      <c r="K5" s="41"/>
      <c r="L5" s="4" t="s">
        <v>2</v>
      </c>
      <c r="M5" s="6"/>
    </row>
    <row r="6" spans="1:13" ht="15.75" x14ac:dyDescent="0.25">
      <c r="A6" s="1"/>
      <c r="C6" s="27"/>
      <c r="D6" s="15" t="s">
        <v>0</v>
      </c>
      <c r="E6" s="19" t="s">
        <v>21</v>
      </c>
      <c r="F6" s="15" t="s">
        <v>20</v>
      </c>
      <c r="G6" s="19" t="s">
        <v>21</v>
      </c>
      <c r="H6" s="15" t="s">
        <v>20</v>
      </c>
      <c r="I6" s="19" t="s">
        <v>21</v>
      </c>
      <c r="J6" s="15" t="s">
        <v>20</v>
      </c>
      <c r="K6" s="19" t="s">
        <v>21</v>
      </c>
      <c r="L6" s="15" t="s">
        <v>20</v>
      </c>
      <c r="M6" s="19" t="s">
        <v>21</v>
      </c>
    </row>
    <row r="7" spans="1:13" ht="16.5" thickBot="1" x14ac:dyDescent="0.3">
      <c r="A7" s="3"/>
      <c r="C7" s="25"/>
      <c r="D7" s="38" t="s">
        <v>36</v>
      </c>
      <c r="E7" s="39" t="s">
        <v>36</v>
      </c>
      <c r="F7" s="38" t="s">
        <v>36</v>
      </c>
      <c r="G7" s="39" t="s">
        <v>36</v>
      </c>
      <c r="H7" s="38" t="s">
        <v>37</v>
      </c>
      <c r="I7" s="39" t="s">
        <v>37</v>
      </c>
      <c r="J7" s="38" t="s">
        <v>37</v>
      </c>
      <c r="K7" s="39" t="s">
        <v>37</v>
      </c>
      <c r="L7" s="20"/>
      <c r="M7" s="23"/>
    </row>
    <row r="8" spans="1:13" ht="13.5" thickBot="1" x14ac:dyDescent="0.25">
      <c r="C8" s="24" t="s">
        <v>24</v>
      </c>
      <c r="D8" s="16">
        <v>458258000000</v>
      </c>
      <c r="E8" s="17"/>
      <c r="F8" s="15"/>
      <c r="G8" s="17"/>
      <c r="H8" s="15"/>
      <c r="I8" s="17"/>
      <c r="J8" s="12">
        <f>AVERAGE(H9:H22)</f>
        <v>24.004428571428569</v>
      </c>
      <c r="K8" s="14">
        <f>AVERAGE(I9:I22)</f>
        <v>27.798142857142857</v>
      </c>
      <c r="L8" s="9">
        <f>STDEV(H9:H22)</f>
        <v>16.166834111439794</v>
      </c>
      <c r="M8" s="14">
        <f>STDEV(I9:I22)</f>
        <v>16.118287463227993</v>
      </c>
    </row>
    <row r="9" spans="1:13" x14ac:dyDescent="0.2">
      <c r="C9" s="26" t="s">
        <v>14</v>
      </c>
      <c r="D9" s="18"/>
      <c r="E9" s="21">
        <v>444032000000</v>
      </c>
      <c r="F9" s="16">
        <v>502009000000</v>
      </c>
      <c r="G9" s="21">
        <v>482982000000</v>
      </c>
      <c r="H9" s="28">
        <f>(F9-D8)/1000000000</f>
        <v>43.750999999999998</v>
      </c>
      <c r="I9" s="17">
        <f>(G9-E9)/1000000000</f>
        <v>38.950000000000003</v>
      </c>
    </row>
    <row r="10" spans="1:13" x14ac:dyDescent="0.2">
      <c r="C10" s="26" t="s">
        <v>15</v>
      </c>
      <c r="D10" s="18"/>
      <c r="E10" s="21">
        <v>451666000000</v>
      </c>
      <c r="F10" s="16">
        <v>485041000000</v>
      </c>
      <c r="G10" s="21">
        <v>480389000000</v>
      </c>
      <c r="H10" s="28">
        <f>(F10-D8)/1000000000</f>
        <v>26.783000000000001</v>
      </c>
      <c r="I10" s="17">
        <f>(G10-E10)/1000000000</f>
        <v>28.722999999999999</v>
      </c>
      <c r="L10" s="8"/>
    </row>
    <row r="11" spans="1:13" x14ac:dyDescent="0.2">
      <c r="C11" s="26" t="s">
        <v>16</v>
      </c>
      <c r="D11" s="18"/>
      <c r="E11" s="21">
        <v>530332000000</v>
      </c>
      <c r="F11" s="16">
        <v>459953000000</v>
      </c>
      <c r="G11" s="21">
        <v>538527000000</v>
      </c>
      <c r="H11" s="28">
        <f>(F11-D8)/1000000000</f>
        <v>1.6950000000000001</v>
      </c>
      <c r="I11" s="17">
        <f>(G11-E11)/1000000000</f>
        <v>8.1950000000000003</v>
      </c>
    </row>
    <row r="12" spans="1:13" x14ac:dyDescent="0.2">
      <c r="C12" s="26" t="s">
        <v>17</v>
      </c>
      <c r="D12" s="18"/>
      <c r="E12" s="21">
        <v>467899000000</v>
      </c>
      <c r="F12" s="16">
        <v>501140000000</v>
      </c>
      <c r="G12" s="21">
        <v>509225000000</v>
      </c>
      <c r="H12" s="28">
        <f>(F12-D8)/1000000000</f>
        <v>42.881999999999998</v>
      </c>
      <c r="I12" s="17">
        <f t="shared" ref="I12:I21" si="0">(G12-E12)/1000000000</f>
        <v>41.326000000000001</v>
      </c>
    </row>
    <row r="13" spans="1:13" x14ac:dyDescent="0.2">
      <c r="C13" s="26" t="s">
        <v>18</v>
      </c>
      <c r="D13" s="18"/>
      <c r="E13" s="21">
        <v>602712000000</v>
      </c>
      <c r="F13" s="16">
        <v>468185000000</v>
      </c>
      <c r="G13" s="21">
        <v>620999000000</v>
      </c>
      <c r="H13" s="28">
        <f>(F13-D8)/1000000000</f>
        <v>9.9269999999999996</v>
      </c>
      <c r="I13" s="17">
        <f t="shared" si="0"/>
        <v>18.286999999999999</v>
      </c>
    </row>
    <row r="14" spans="1:13" x14ac:dyDescent="0.2">
      <c r="C14" s="27" t="s">
        <v>3</v>
      </c>
      <c r="D14" s="18"/>
      <c r="E14" s="21">
        <v>495428000000</v>
      </c>
      <c r="F14" s="16">
        <v>494194000000</v>
      </c>
      <c r="G14" s="21">
        <v>527891000000</v>
      </c>
      <c r="H14" s="28">
        <f>(F14-D8)/1000000000</f>
        <v>35.936</v>
      </c>
      <c r="I14" s="17">
        <f t="shared" si="0"/>
        <v>32.463000000000001</v>
      </c>
    </row>
    <row r="15" spans="1:13" x14ac:dyDescent="0.2">
      <c r="C15" s="27" t="s">
        <v>4</v>
      </c>
      <c r="D15" s="18"/>
      <c r="E15" s="21">
        <v>577437000000</v>
      </c>
      <c r="F15" s="16">
        <v>473661000000</v>
      </c>
      <c r="G15" s="21">
        <v>603090000000</v>
      </c>
      <c r="H15" s="28">
        <f>(F15-D8)/1000000000</f>
        <v>15.403</v>
      </c>
      <c r="I15" s="17">
        <f t="shared" si="0"/>
        <v>25.652999999999999</v>
      </c>
    </row>
    <row r="16" spans="1:13" x14ac:dyDescent="0.2">
      <c r="C16" s="27" t="s">
        <v>5</v>
      </c>
      <c r="D16" s="18"/>
      <c r="E16" s="21">
        <v>405503000000</v>
      </c>
      <c r="F16" s="16">
        <v>455264000000</v>
      </c>
      <c r="G16" s="21">
        <v>397770000000</v>
      </c>
      <c r="H16" s="28">
        <f>(F16-D8)/1000000000</f>
        <v>-2.9940000000000002</v>
      </c>
      <c r="I16" s="17">
        <f t="shared" si="0"/>
        <v>-7.7329999999999997</v>
      </c>
    </row>
    <row r="17" spans="1:17" x14ac:dyDescent="0.2">
      <c r="C17" s="27" t="s">
        <v>6</v>
      </c>
      <c r="D17" s="18"/>
      <c r="E17" s="21">
        <v>467820000000</v>
      </c>
      <c r="F17" s="16">
        <v>482865000000</v>
      </c>
      <c r="G17" s="21">
        <v>498636000000</v>
      </c>
      <c r="H17" s="28">
        <f>(F17-D8)/1000000000</f>
        <v>24.606999999999999</v>
      </c>
      <c r="I17" s="17">
        <f t="shared" si="0"/>
        <v>30.815999999999999</v>
      </c>
    </row>
    <row r="18" spans="1:17" x14ac:dyDescent="0.2">
      <c r="C18" s="27" t="s">
        <v>7</v>
      </c>
      <c r="D18" s="18"/>
      <c r="E18" s="21">
        <v>654277000000</v>
      </c>
      <c r="F18" s="16">
        <v>485744000000</v>
      </c>
      <c r="G18" s="21">
        <v>702258000000</v>
      </c>
      <c r="H18" s="28">
        <f>(F18-D8)/1000000000</f>
        <v>27.486000000000001</v>
      </c>
      <c r="I18" s="17">
        <f t="shared" si="0"/>
        <v>47.981000000000002</v>
      </c>
    </row>
    <row r="19" spans="1:17" x14ac:dyDescent="0.2">
      <c r="C19" s="27" t="s">
        <v>8</v>
      </c>
      <c r="D19" s="18"/>
      <c r="E19" s="21">
        <v>625121000000</v>
      </c>
      <c r="F19" s="16">
        <v>500435000000</v>
      </c>
      <c r="G19" s="21">
        <v>665830000000</v>
      </c>
      <c r="H19" s="28">
        <f>(F19-D8)/1000000000</f>
        <v>42.177</v>
      </c>
      <c r="I19" s="17">
        <f t="shared" si="0"/>
        <v>40.709000000000003</v>
      </c>
    </row>
    <row r="20" spans="1:17" x14ac:dyDescent="0.2">
      <c r="C20" s="27" t="s">
        <v>9</v>
      </c>
      <c r="D20" s="18"/>
      <c r="E20" s="21">
        <v>533682000000</v>
      </c>
      <c r="F20" s="16">
        <v>496571000000</v>
      </c>
      <c r="G20" s="21">
        <v>575956000000</v>
      </c>
      <c r="H20" s="28">
        <f>(F20-D8)/1000000000</f>
        <v>38.313000000000002</v>
      </c>
      <c r="I20" s="17">
        <f t="shared" si="0"/>
        <v>42.274000000000001</v>
      </c>
    </row>
    <row r="21" spans="1:17" x14ac:dyDescent="0.2">
      <c r="C21" s="27" t="s">
        <v>10</v>
      </c>
      <c r="D21" s="18"/>
      <c r="E21" s="21">
        <v>588552000000</v>
      </c>
      <c r="F21" s="16">
        <v>485445000000</v>
      </c>
      <c r="G21" s="21">
        <v>623704000000</v>
      </c>
      <c r="H21" s="28">
        <f>(F21-D8)/1000000000</f>
        <v>27.187000000000001</v>
      </c>
      <c r="I21" s="17">
        <f t="shared" si="0"/>
        <v>35.152000000000001</v>
      </c>
    </row>
    <row r="22" spans="1:17" ht="13.5" thickBot="1" x14ac:dyDescent="0.25">
      <c r="C22" s="25" t="s">
        <v>11</v>
      </c>
      <c r="D22" s="20"/>
      <c r="E22" s="22">
        <v>467828000000</v>
      </c>
      <c r="F22" s="31">
        <v>461167000000</v>
      </c>
      <c r="G22" s="22">
        <v>474206000000</v>
      </c>
      <c r="H22" s="29">
        <f>(F22-D8)/1000000000</f>
        <v>2.9089999999999998</v>
      </c>
      <c r="I22" s="23">
        <f>(G22-E22)/1000000000</f>
        <v>6.3780000000000001</v>
      </c>
    </row>
    <row r="24" spans="1:17" x14ac:dyDescent="0.2">
      <c r="D24" s="2"/>
    </row>
    <row r="25" spans="1:17" ht="13.5" thickBot="1" x14ac:dyDescent="0.25">
      <c r="O25" s="37"/>
      <c r="P25" s="37"/>
      <c r="Q25" s="37"/>
    </row>
    <row r="26" spans="1:17" ht="16.5" thickBot="1" x14ac:dyDescent="0.3">
      <c r="A26" s="1" t="s">
        <v>22</v>
      </c>
      <c r="C26" s="24" t="s">
        <v>19</v>
      </c>
      <c r="D26" s="4" t="s">
        <v>12</v>
      </c>
      <c r="E26" s="6"/>
      <c r="F26" s="4" t="s">
        <v>13</v>
      </c>
      <c r="G26" s="6"/>
      <c r="H26" s="4" t="s">
        <v>26</v>
      </c>
      <c r="I26" s="6"/>
      <c r="J26" s="40" t="s">
        <v>27</v>
      </c>
      <c r="K26" s="41"/>
      <c r="L26" s="4" t="s">
        <v>38</v>
      </c>
      <c r="M26" s="6"/>
      <c r="N26" s="27"/>
      <c r="O26" s="46" t="s">
        <v>44</v>
      </c>
      <c r="P26" s="43"/>
      <c r="Q26" s="44"/>
    </row>
    <row r="27" spans="1:17" ht="15.75" x14ac:dyDescent="0.25">
      <c r="A27" s="1"/>
      <c r="C27" s="27"/>
      <c r="D27" s="15" t="s">
        <v>0</v>
      </c>
      <c r="E27" s="19" t="s">
        <v>21</v>
      </c>
      <c r="F27" s="15" t="s">
        <v>20</v>
      </c>
      <c r="G27" s="19" t="s">
        <v>21</v>
      </c>
      <c r="H27" s="15" t="s">
        <v>20</v>
      </c>
      <c r="I27" s="19" t="s">
        <v>21</v>
      </c>
      <c r="J27" s="15" t="s">
        <v>20</v>
      </c>
      <c r="K27" s="19" t="s">
        <v>21</v>
      </c>
      <c r="L27" s="15" t="s">
        <v>20</v>
      </c>
      <c r="M27" s="19" t="s">
        <v>21</v>
      </c>
      <c r="O27" s="47" t="s">
        <v>45</v>
      </c>
      <c r="P27" s="30" t="s">
        <v>20</v>
      </c>
      <c r="Q27" s="17" t="s">
        <v>21</v>
      </c>
    </row>
    <row r="28" spans="1:17" ht="16.5" thickBot="1" x14ac:dyDescent="0.3">
      <c r="A28" s="3"/>
      <c r="C28" s="25"/>
      <c r="D28" s="38" t="s">
        <v>37</v>
      </c>
      <c r="E28" s="39" t="s">
        <v>37</v>
      </c>
      <c r="F28" s="38" t="s">
        <v>37</v>
      </c>
      <c r="G28" s="39" t="s">
        <v>37</v>
      </c>
      <c r="H28" s="38" t="s">
        <v>37</v>
      </c>
      <c r="I28" s="39" t="s">
        <v>37</v>
      </c>
      <c r="J28" s="38" t="s">
        <v>37</v>
      </c>
      <c r="K28" s="39" t="s">
        <v>37</v>
      </c>
      <c r="L28" s="20"/>
      <c r="M28" s="23"/>
      <c r="O28" s="20" t="s">
        <v>46</v>
      </c>
      <c r="P28" s="45" t="s">
        <v>37</v>
      </c>
      <c r="Q28" s="39" t="s">
        <v>37</v>
      </c>
    </row>
    <row r="29" spans="1:17" ht="13.5" thickBot="1" x14ac:dyDescent="0.25">
      <c r="C29" s="27" t="s">
        <v>24</v>
      </c>
      <c r="D29" s="7">
        <v>10.1</v>
      </c>
      <c r="E29" s="17"/>
      <c r="F29" s="18"/>
      <c r="G29" s="17"/>
      <c r="H29" s="18"/>
      <c r="I29" s="17"/>
      <c r="J29" s="12">
        <f>AVERAGE(H30:H43)</f>
        <v>-4.5571428571428561</v>
      </c>
      <c r="K29" s="23">
        <f>AVERAGE(I30:I43)</f>
        <v>-8.2999999999999989</v>
      </c>
      <c r="L29" s="12">
        <f>STDEV(H30:H43)</f>
        <v>9.3138205236762399</v>
      </c>
      <c r="M29" s="14">
        <f>STDEV(I30:I43)</f>
        <v>15.35733350252225</v>
      </c>
      <c r="O29" s="26" t="s">
        <v>39</v>
      </c>
      <c r="P29" s="10">
        <f>MIN(H30:H43)</f>
        <v>-16.7</v>
      </c>
      <c r="Q29" s="11">
        <f>MIN(I30:I43)</f>
        <v>-37.199999999999989</v>
      </c>
    </row>
    <row r="30" spans="1:17" x14ac:dyDescent="0.2">
      <c r="C30" s="26" t="s">
        <v>14</v>
      </c>
      <c r="D30" s="18"/>
      <c r="E30" s="17">
        <v>93.9</v>
      </c>
      <c r="F30" s="18">
        <v>18.7</v>
      </c>
      <c r="G30" s="17">
        <v>107.4</v>
      </c>
      <c r="H30" s="28">
        <f>F30-D29</f>
        <v>8.6</v>
      </c>
      <c r="I30" s="17">
        <f>G30-E30</f>
        <v>13.5</v>
      </c>
      <c r="O30" s="26" t="s">
        <v>41</v>
      </c>
      <c r="P30" s="10">
        <f>PERCENTILE(H30:H43,0.25)</f>
        <v>-11.899999999999999</v>
      </c>
      <c r="Q30" s="11">
        <f>PERCENTILE(I30:I43,0.25)</f>
        <v>-18.375000000000004</v>
      </c>
    </row>
    <row r="31" spans="1:17" x14ac:dyDescent="0.2">
      <c r="C31" s="26" t="s">
        <v>15</v>
      </c>
      <c r="D31" s="18"/>
      <c r="E31" s="17">
        <v>42.3</v>
      </c>
      <c r="F31" s="18">
        <v>7.8</v>
      </c>
      <c r="G31" s="17">
        <v>38.1</v>
      </c>
      <c r="H31" s="28">
        <f>F31-D29</f>
        <v>-2.2999999999999998</v>
      </c>
      <c r="I31" s="17">
        <f>G31-E31</f>
        <v>-4.1999999999999957</v>
      </c>
      <c r="O31" s="26" t="s">
        <v>40</v>
      </c>
      <c r="P31" s="10">
        <f>PERCENTILE(H30:H43,0.5)</f>
        <v>-8.4499999999999993</v>
      </c>
      <c r="Q31" s="11">
        <f>PERCENTILE(I30:I43,0.5)</f>
        <v>-7.8000000000000007</v>
      </c>
    </row>
    <row r="32" spans="1:17" x14ac:dyDescent="0.2">
      <c r="C32" s="26" t="s">
        <v>16</v>
      </c>
      <c r="D32" s="18"/>
      <c r="E32" s="17">
        <v>138</v>
      </c>
      <c r="F32" s="18">
        <v>1.1000000000000001</v>
      </c>
      <c r="G32" s="17">
        <v>121.8</v>
      </c>
      <c r="H32" s="28">
        <f>F32-D29</f>
        <v>-9</v>
      </c>
      <c r="I32" s="17">
        <f>G32-E32</f>
        <v>-16.200000000000003</v>
      </c>
      <c r="O32" s="26" t="s">
        <v>42</v>
      </c>
      <c r="P32" s="10">
        <f>PERCENTILE(H30:H43,0.75)</f>
        <v>4.2249999999999996</v>
      </c>
      <c r="Q32" s="11">
        <f>PERCENTILE(I30:I43,0.75)</f>
        <v>5.9249999999999723</v>
      </c>
    </row>
    <row r="33" spans="3:17" ht="13.5" thickBot="1" x14ac:dyDescent="0.25">
      <c r="C33" s="26" t="s">
        <v>17</v>
      </c>
      <c r="D33" s="18"/>
      <c r="E33" s="17">
        <v>129.1</v>
      </c>
      <c r="F33" s="18">
        <v>18.8</v>
      </c>
      <c r="G33" s="17">
        <v>139.30000000000001</v>
      </c>
      <c r="H33" s="28">
        <f>F33-D29</f>
        <v>8.7000000000000011</v>
      </c>
      <c r="I33" s="17">
        <f t="shared" ref="I33:I42" si="1">G33-E33</f>
        <v>10.200000000000017</v>
      </c>
      <c r="O33" s="34" t="s">
        <v>43</v>
      </c>
      <c r="P33" s="13">
        <f>MAX(H30:H43)</f>
        <v>8.7000000000000011</v>
      </c>
      <c r="Q33" s="14">
        <f>MAX(I30:I43)</f>
        <v>13.5</v>
      </c>
    </row>
    <row r="34" spans="3:17" x14ac:dyDescent="0.2">
      <c r="C34" s="26" t="s">
        <v>18</v>
      </c>
      <c r="D34" s="18"/>
      <c r="E34" s="17">
        <v>64</v>
      </c>
      <c r="F34" s="18">
        <v>-3.5</v>
      </c>
      <c r="G34" s="17">
        <v>42.8</v>
      </c>
      <c r="H34" s="28">
        <f>F34-D29</f>
        <v>-13.6</v>
      </c>
      <c r="I34" s="17">
        <f t="shared" si="1"/>
        <v>-21.200000000000003</v>
      </c>
    </row>
    <row r="35" spans="3:17" x14ac:dyDescent="0.2">
      <c r="C35" s="27" t="s">
        <v>3</v>
      </c>
      <c r="D35" s="18"/>
      <c r="E35" s="17">
        <v>383.8</v>
      </c>
      <c r="F35" s="18">
        <v>15.6</v>
      </c>
      <c r="G35" s="17">
        <v>392.9</v>
      </c>
      <c r="H35" s="28">
        <f>F35-D29</f>
        <v>5.5</v>
      </c>
      <c r="I35" s="17">
        <f t="shared" si="1"/>
        <v>9.0999999999999659</v>
      </c>
    </row>
    <row r="36" spans="3:17" x14ac:dyDescent="0.2">
      <c r="C36" s="27" t="s">
        <v>4</v>
      </c>
      <c r="D36" s="18"/>
      <c r="E36" s="17">
        <v>101.2</v>
      </c>
      <c r="F36" s="18">
        <v>-4.5999999999999996</v>
      </c>
      <c r="G36" s="17">
        <v>76.2</v>
      </c>
      <c r="H36" s="28">
        <f>F36-D29</f>
        <v>-14.7</v>
      </c>
      <c r="I36" s="17">
        <f t="shared" si="1"/>
        <v>-25</v>
      </c>
    </row>
    <row r="37" spans="3:17" x14ac:dyDescent="0.2">
      <c r="C37" s="27" t="s">
        <v>5</v>
      </c>
      <c r="D37" s="18"/>
      <c r="E37" s="17">
        <v>55.7</v>
      </c>
      <c r="F37" s="18">
        <v>1.1000000000000001</v>
      </c>
      <c r="G37" s="17">
        <v>51.6</v>
      </c>
      <c r="H37" s="28">
        <f>F37-D29</f>
        <v>-9</v>
      </c>
      <c r="I37" s="17">
        <f t="shared" si="1"/>
        <v>-4.1000000000000014</v>
      </c>
    </row>
    <row r="38" spans="3:17" x14ac:dyDescent="0.2">
      <c r="C38" s="27" t="s">
        <v>6</v>
      </c>
      <c r="D38" s="18"/>
      <c r="E38" s="17">
        <v>128.30000000000001</v>
      </c>
      <c r="F38" s="18">
        <v>-2.5</v>
      </c>
      <c r="G38" s="17">
        <v>109.7</v>
      </c>
      <c r="H38" s="28">
        <f>F38-D29</f>
        <v>-12.6</v>
      </c>
      <c r="I38" s="17">
        <f t="shared" si="1"/>
        <v>-18.600000000000009</v>
      </c>
    </row>
    <row r="39" spans="3:17" x14ac:dyDescent="0.2">
      <c r="C39" s="27" t="s">
        <v>7</v>
      </c>
      <c r="D39" s="18"/>
      <c r="E39" s="17">
        <v>204.7</v>
      </c>
      <c r="F39" s="18">
        <v>-6.6</v>
      </c>
      <c r="G39" s="17">
        <v>167.5</v>
      </c>
      <c r="H39" s="28">
        <f>F39-D29</f>
        <v>-16.7</v>
      </c>
      <c r="I39" s="17">
        <f t="shared" si="1"/>
        <v>-37.199999999999989</v>
      </c>
    </row>
    <row r="40" spans="3:17" x14ac:dyDescent="0.2">
      <c r="C40" s="27" t="s">
        <v>8</v>
      </c>
      <c r="D40" s="18"/>
      <c r="E40" s="17">
        <v>271.39999999999998</v>
      </c>
      <c r="F40" s="18">
        <v>18.7</v>
      </c>
      <c r="G40" s="17">
        <v>281.60000000000002</v>
      </c>
      <c r="H40" s="28">
        <f>F40-D29</f>
        <v>8.6</v>
      </c>
      <c r="I40" s="17">
        <f t="shared" si="1"/>
        <v>10.200000000000045</v>
      </c>
    </row>
    <row r="41" spans="3:17" x14ac:dyDescent="0.2">
      <c r="C41" s="27" t="s">
        <v>9</v>
      </c>
      <c r="D41" s="18"/>
      <c r="E41" s="17">
        <v>121.4</v>
      </c>
      <c r="F41" s="18">
        <v>10.5</v>
      </c>
      <c r="G41" s="17">
        <v>117.8</v>
      </c>
      <c r="H41" s="28">
        <f>F41-D29</f>
        <v>0.40000000000000036</v>
      </c>
      <c r="I41" s="17">
        <f t="shared" si="1"/>
        <v>-3.6000000000000085</v>
      </c>
    </row>
    <row r="42" spans="3:17" x14ac:dyDescent="0.2">
      <c r="C42" s="27" t="s">
        <v>10</v>
      </c>
      <c r="D42" s="18"/>
      <c r="E42" s="17">
        <v>103.1</v>
      </c>
      <c r="F42" s="18">
        <v>0.3</v>
      </c>
      <c r="G42" s="17">
        <v>85.4</v>
      </c>
      <c r="H42" s="28">
        <f>F42-D29</f>
        <v>-9.7999999999999989</v>
      </c>
      <c r="I42" s="17">
        <f t="shared" si="1"/>
        <v>-17.699999999999989</v>
      </c>
    </row>
    <row r="43" spans="3:17" ht="13.5" thickBot="1" x14ac:dyDescent="0.25">
      <c r="C43" s="25" t="s">
        <v>11</v>
      </c>
      <c r="D43" s="20"/>
      <c r="E43" s="23">
        <v>52.7</v>
      </c>
      <c r="F43" s="20">
        <v>2.2000000000000002</v>
      </c>
      <c r="G43" s="23">
        <v>41.3</v>
      </c>
      <c r="H43" s="29">
        <f>F43-D29</f>
        <v>-7.8999999999999995</v>
      </c>
      <c r="I43" s="23">
        <f>G43-E43</f>
        <v>-11.400000000000006</v>
      </c>
    </row>
  </sheetData>
  <mergeCells count="2">
    <mergeCell ref="J5:K5"/>
    <mergeCell ref="J26:K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zoomScale="90" zoomScaleNormal="90" workbookViewId="0"/>
  </sheetViews>
  <sheetFormatPr defaultRowHeight="12.75" x14ac:dyDescent="0.2"/>
  <cols>
    <col min="3" max="3" width="16.5703125" customWidth="1"/>
    <col min="4" max="4" width="11" customWidth="1"/>
    <col min="5" max="5" width="17" customWidth="1"/>
    <col min="6" max="6" width="13.7109375" customWidth="1"/>
    <col min="7" max="7" width="16.85546875" customWidth="1"/>
    <col min="8" max="8" width="14" customWidth="1"/>
    <col min="9" max="9" width="17.140625" customWidth="1"/>
    <col min="10" max="10" width="15" customWidth="1"/>
    <col min="11" max="11" width="17.140625" customWidth="1"/>
    <col min="12" max="12" width="14.42578125" customWidth="1"/>
    <col min="13" max="13" width="17.28515625" customWidth="1"/>
    <col min="14" max="14" width="5.5703125" customWidth="1"/>
    <col min="15" max="15" width="16.28515625" customWidth="1"/>
    <col min="16" max="16" width="13.140625" customWidth="1"/>
    <col min="17" max="17" width="16.85546875" customWidth="1"/>
  </cols>
  <sheetData>
    <row r="1" spans="1:13" ht="15.75" x14ac:dyDescent="0.25">
      <c r="A1" s="1" t="s">
        <v>29</v>
      </c>
    </row>
    <row r="4" spans="1:13" ht="13.5" thickBot="1" x14ac:dyDescent="0.25"/>
    <row r="5" spans="1:13" ht="15.75" x14ac:dyDescent="0.25">
      <c r="A5" s="1" t="s">
        <v>1</v>
      </c>
      <c r="C5" s="33" t="s">
        <v>30</v>
      </c>
      <c r="D5" s="4" t="s">
        <v>12</v>
      </c>
      <c r="E5" s="6"/>
      <c r="F5" s="4" t="s">
        <v>13</v>
      </c>
      <c r="G5" s="6"/>
      <c r="H5" s="4" t="s">
        <v>23</v>
      </c>
      <c r="I5" s="6"/>
      <c r="J5" s="40" t="s">
        <v>25</v>
      </c>
      <c r="K5" s="41"/>
      <c r="L5" s="5" t="s">
        <v>2</v>
      </c>
      <c r="M5" s="6"/>
    </row>
    <row r="6" spans="1:13" ht="15.75" x14ac:dyDescent="0.25">
      <c r="A6" s="1"/>
      <c r="C6" s="26"/>
      <c r="D6" s="15" t="s">
        <v>0</v>
      </c>
      <c r="E6" s="19" t="s">
        <v>21</v>
      </c>
      <c r="F6" s="15" t="s">
        <v>20</v>
      </c>
      <c r="G6" s="19" t="s">
        <v>21</v>
      </c>
      <c r="H6" s="15" t="s">
        <v>20</v>
      </c>
      <c r="I6" s="19" t="s">
        <v>21</v>
      </c>
      <c r="J6" s="15" t="s">
        <v>20</v>
      </c>
      <c r="K6" s="19" t="s">
        <v>21</v>
      </c>
      <c r="L6" s="30" t="s">
        <v>20</v>
      </c>
      <c r="M6" s="19" t="s">
        <v>21</v>
      </c>
    </row>
    <row r="7" spans="1:13" ht="16.5" thickBot="1" x14ac:dyDescent="0.3">
      <c r="A7" s="3"/>
      <c r="C7" s="25"/>
      <c r="D7" s="38" t="s">
        <v>36</v>
      </c>
      <c r="E7" s="39" t="s">
        <v>36</v>
      </c>
      <c r="F7" s="38" t="s">
        <v>36</v>
      </c>
      <c r="G7" s="39" t="s">
        <v>36</v>
      </c>
      <c r="H7" s="38" t="s">
        <v>37</v>
      </c>
      <c r="I7" s="39" t="s">
        <v>37</v>
      </c>
      <c r="J7" s="38" t="s">
        <v>37</v>
      </c>
      <c r="K7" s="39" t="s">
        <v>37</v>
      </c>
      <c r="L7" s="37"/>
      <c r="M7" s="23"/>
    </row>
    <row r="8" spans="1:13" ht="13.5" thickBot="1" x14ac:dyDescent="0.25">
      <c r="C8" s="27" t="s">
        <v>24</v>
      </c>
      <c r="D8" s="16">
        <v>458258000000</v>
      </c>
      <c r="E8" s="17"/>
      <c r="F8" s="18"/>
      <c r="G8" s="17"/>
      <c r="H8" s="18"/>
      <c r="I8" s="17"/>
      <c r="J8" s="12">
        <f>AVERAGE(H9:H14)</f>
        <v>28.203666666666667</v>
      </c>
      <c r="K8" s="14">
        <f>AVERAGE(I9:I14)</f>
        <v>38.353666666666669</v>
      </c>
      <c r="L8" s="12">
        <f>STDEV(H9:H14)</f>
        <v>33.306260454555186</v>
      </c>
      <c r="M8" s="14">
        <f>STDEV(I9:I14)</f>
        <v>22.819619862448757</v>
      </c>
    </row>
    <row r="9" spans="1:13" x14ac:dyDescent="0.2">
      <c r="C9" s="26" t="s">
        <v>35</v>
      </c>
      <c r="D9" s="18"/>
      <c r="E9" s="21">
        <v>481530000000</v>
      </c>
      <c r="F9" s="16">
        <v>461434000000</v>
      </c>
      <c r="G9" s="21">
        <v>519766000000</v>
      </c>
      <c r="H9" s="18">
        <f>(F9-D8)/1000000000</f>
        <v>3.1760000000000002</v>
      </c>
      <c r="I9" s="35">
        <f t="shared" ref="I9:I14" si="0">(G9-E9)/1000000000</f>
        <v>38.235999999999997</v>
      </c>
    </row>
    <row r="10" spans="1:13" x14ac:dyDescent="0.2">
      <c r="C10" s="26" t="s">
        <v>31</v>
      </c>
      <c r="D10" s="18"/>
      <c r="E10" s="21">
        <v>407303000000</v>
      </c>
      <c r="F10" s="16">
        <v>497315000000</v>
      </c>
      <c r="G10" s="21">
        <v>443328000000</v>
      </c>
      <c r="H10" s="18">
        <f>(F10-D8)/1000000000</f>
        <v>39.057000000000002</v>
      </c>
      <c r="I10" s="35">
        <f t="shared" si="0"/>
        <v>36.024999999999999</v>
      </c>
    </row>
    <row r="11" spans="1:13" x14ac:dyDescent="0.2">
      <c r="C11" s="26" t="s">
        <v>32</v>
      </c>
      <c r="D11" s="18"/>
      <c r="E11" s="21">
        <v>539344000000</v>
      </c>
      <c r="F11" s="16">
        <v>536601000000</v>
      </c>
      <c r="G11" s="21">
        <v>618408000000</v>
      </c>
      <c r="H11" s="18">
        <f>(F11-D8)/1000000000</f>
        <v>78.343000000000004</v>
      </c>
      <c r="I11" s="35">
        <f t="shared" si="0"/>
        <v>79.063999999999993</v>
      </c>
    </row>
    <row r="12" spans="1:13" x14ac:dyDescent="0.2">
      <c r="C12" s="26" t="s">
        <v>33</v>
      </c>
      <c r="D12" s="18"/>
      <c r="E12" s="21">
        <v>430788000000</v>
      </c>
      <c r="F12" s="16">
        <v>487551000000</v>
      </c>
      <c r="G12" s="21">
        <v>461034000000</v>
      </c>
      <c r="H12" s="18">
        <f>(F12-D8)/1000000000</f>
        <v>29.292999999999999</v>
      </c>
      <c r="I12" s="35">
        <f t="shared" si="0"/>
        <v>30.245999999999999</v>
      </c>
    </row>
    <row r="13" spans="1:13" x14ac:dyDescent="0.2">
      <c r="C13" s="26" t="s">
        <v>17</v>
      </c>
      <c r="D13" s="18"/>
      <c r="E13" s="21">
        <v>467628000000</v>
      </c>
      <c r="F13" s="16">
        <v>496225000000</v>
      </c>
      <c r="G13" s="21">
        <v>505403000000</v>
      </c>
      <c r="H13" s="18">
        <f>(F13-D8)/1000000000</f>
        <v>37.966999999999999</v>
      </c>
      <c r="I13" s="35">
        <f t="shared" si="0"/>
        <v>37.774999999999999</v>
      </c>
    </row>
    <row r="14" spans="1:13" ht="13.5" thickBot="1" x14ac:dyDescent="0.25">
      <c r="C14" s="34" t="s">
        <v>34</v>
      </c>
      <c r="D14" s="20"/>
      <c r="E14" s="22">
        <v>737442000000</v>
      </c>
      <c r="F14" s="31">
        <v>439644000000</v>
      </c>
      <c r="G14" s="22">
        <v>746218000000</v>
      </c>
      <c r="H14" s="20">
        <f>(F14-D8)/1000000000</f>
        <v>-18.614000000000001</v>
      </c>
      <c r="I14" s="36">
        <f t="shared" si="0"/>
        <v>8.7759999999999998</v>
      </c>
    </row>
    <row r="16" spans="1:13" ht="13.5" thickBot="1" x14ac:dyDescent="0.25"/>
    <row r="17" spans="1:17" ht="13.5" thickBot="1" x14ac:dyDescent="0.25">
      <c r="O17" s="46" t="s">
        <v>44</v>
      </c>
      <c r="P17" s="43"/>
      <c r="Q17" s="44"/>
    </row>
    <row r="18" spans="1:17" ht="15.75" x14ac:dyDescent="0.25">
      <c r="A18" s="1" t="s">
        <v>22</v>
      </c>
      <c r="C18" s="33" t="s">
        <v>30</v>
      </c>
      <c r="D18" s="4" t="s">
        <v>12</v>
      </c>
      <c r="E18" s="6"/>
      <c r="F18" s="4" t="s">
        <v>13</v>
      </c>
      <c r="G18" s="6"/>
      <c r="H18" s="32" t="s">
        <v>26</v>
      </c>
      <c r="I18" s="6"/>
      <c r="J18" s="42" t="s">
        <v>27</v>
      </c>
      <c r="K18" s="41"/>
      <c r="L18" s="4" t="s">
        <v>2</v>
      </c>
      <c r="M18" s="6"/>
      <c r="O18" s="47" t="s">
        <v>45</v>
      </c>
      <c r="P18" s="30" t="s">
        <v>20</v>
      </c>
      <c r="Q18" s="17" t="s">
        <v>21</v>
      </c>
    </row>
    <row r="19" spans="1:17" ht="16.5" thickBot="1" x14ac:dyDescent="0.3">
      <c r="A19" s="1"/>
      <c r="C19" s="26"/>
      <c r="D19" s="15" t="s">
        <v>0</v>
      </c>
      <c r="E19" s="19" t="s">
        <v>21</v>
      </c>
      <c r="F19" s="15" t="s">
        <v>20</v>
      </c>
      <c r="G19" s="19" t="s">
        <v>21</v>
      </c>
      <c r="H19" s="15" t="s">
        <v>20</v>
      </c>
      <c r="I19" s="19" t="s">
        <v>21</v>
      </c>
      <c r="J19" s="15" t="s">
        <v>20</v>
      </c>
      <c r="K19" s="19" t="s">
        <v>21</v>
      </c>
      <c r="L19" s="15" t="s">
        <v>20</v>
      </c>
      <c r="M19" s="19" t="s">
        <v>21</v>
      </c>
      <c r="O19" s="20" t="s">
        <v>46</v>
      </c>
      <c r="P19" s="45" t="s">
        <v>37</v>
      </c>
      <c r="Q19" s="39" t="s">
        <v>37</v>
      </c>
    </row>
    <row r="20" spans="1:17" ht="16.5" thickBot="1" x14ac:dyDescent="0.3">
      <c r="A20" s="3"/>
      <c r="C20" s="25"/>
      <c r="D20" s="38" t="s">
        <v>37</v>
      </c>
      <c r="E20" s="39" t="s">
        <v>37</v>
      </c>
      <c r="F20" s="38" t="s">
        <v>37</v>
      </c>
      <c r="G20" s="39" t="s">
        <v>37</v>
      </c>
      <c r="H20" s="38" t="s">
        <v>37</v>
      </c>
      <c r="I20" s="39" t="s">
        <v>37</v>
      </c>
      <c r="J20" s="38" t="s">
        <v>37</v>
      </c>
      <c r="K20" s="39" t="s">
        <v>37</v>
      </c>
      <c r="L20" s="20"/>
      <c r="M20" s="23"/>
      <c r="O20" s="26" t="s">
        <v>39</v>
      </c>
      <c r="P20" s="10">
        <f>MIN(H22:H27)</f>
        <v>-26.5</v>
      </c>
      <c r="Q20" s="11">
        <f>MIN(I22:I27)</f>
        <v>-61.599999999999994</v>
      </c>
    </row>
    <row r="21" spans="1:17" ht="13.5" thickBot="1" x14ac:dyDescent="0.25">
      <c r="C21" s="27" t="s">
        <v>24</v>
      </c>
      <c r="D21" s="18">
        <v>10.1</v>
      </c>
      <c r="E21" s="17"/>
      <c r="F21" s="18"/>
      <c r="G21" s="17"/>
      <c r="H21" s="18"/>
      <c r="I21" s="17"/>
      <c r="J21" s="12">
        <f>AVERAGE(H22:H27)</f>
        <v>-6.2833333333333341</v>
      </c>
      <c r="K21" s="14">
        <f>AVERAGE(I22:I27)</f>
        <v>-15.533333333333331</v>
      </c>
      <c r="L21" s="12">
        <f>STDEV(H22:H27)</f>
        <v>15.568097721515839</v>
      </c>
      <c r="M21" s="14">
        <f>STDEV(I22:I27)</f>
        <v>30.84526976161283</v>
      </c>
      <c r="O21" s="26" t="s">
        <v>41</v>
      </c>
      <c r="P21" s="10">
        <f>PERCENTILE(H22:H27,0.25)</f>
        <v>-19.3</v>
      </c>
      <c r="Q21" s="11">
        <f>PERCENTILE(I22:I27,0.25)</f>
        <v>-35.674999999999997</v>
      </c>
    </row>
    <row r="22" spans="1:17" x14ac:dyDescent="0.2">
      <c r="C22" s="26" t="s">
        <v>35</v>
      </c>
      <c r="D22" s="18"/>
      <c r="E22" s="17">
        <v>235.2</v>
      </c>
      <c r="F22" s="18">
        <v>-16.399999999999999</v>
      </c>
      <c r="G22" s="17">
        <v>173.6</v>
      </c>
      <c r="H22" s="18">
        <f>F22-D21</f>
        <v>-26.5</v>
      </c>
      <c r="I22" s="17">
        <f t="shared" ref="I22:I27" si="1">G22-E22</f>
        <v>-61.599999999999994</v>
      </c>
      <c r="O22" s="26" t="s">
        <v>40</v>
      </c>
      <c r="P22" s="10">
        <f>PERCENTILE(H22:H27,0.5)</f>
        <v>1.9000000000000004</v>
      </c>
      <c r="Q22" s="11">
        <f>PERCENTILE(I22:I27,0.5)</f>
        <v>3.0999999999999996</v>
      </c>
    </row>
    <row r="23" spans="1:17" x14ac:dyDescent="0.2">
      <c r="C23" s="26" t="s">
        <v>31</v>
      </c>
      <c r="D23" s="18"/>
      <c r="E23" s="17">
        <v>65.599999999999994</v>
      </c>
      <c r="F23" s="18">
        <v>10.9</v>
      </c>
      <c r="G23" s="17">
        <v>69.599999999999994</v>
      </c>
      <c r="H23" s="18">
        <f>F23-D21</f>
        <v>0.80000000000000071</v>
      </c>
      <c r="I23" s="17">
        <f t="shared" si="1"/>
        <v>4</v>
      </c>
      <c r="O23" s="26" t="s">
        <v>42</v>
      </c>
      <c r="P23" s="10">
        <f>PERCENTILE(H22:H27,0.75)</f>
        <v>4.5749999999999993</v>
      </c>
      <c r="Q23" s="11">
        <f>PERCENTILE(I22:I27,0.75)</f>
        <v>4.2999999999999989</v>
      </c>
    </row>
    <row r="24" spans="1:17" ht="13.5" thickBot="1" x14ac:dyDescent="0.25">
      <c r="C24" s="26" t="s">
        <v>32</v>
      </c>
      <c r="D24" s="18"/>
      <c r="E24" s="17">
        <v>58.7</v>
      </c>
      <c r="F24" s="18">
        <v>15.2</v>
      </c>
      <c r="G24" s="17">
        <v>63.1</v>
      </c>
      <c r="H24" s="18">
        <f>F24-D21</f>
        <v>5.0999999999999996</v>
      </c>
      <c r="I24" s="17">
        <f t="shared" si="1"/>
        <v>4.3999999999999986</v>
      </c>
      <c r="O24" s="34" t="s">
        <v>43</v>
      </c>
      <c r="P24" s="13">
        <f>MAX(H22:H27)</f>
        <v>5.9</v>
      </c>
      <c r="Q24" s="14">
        <f>MAX(I22:I27)</f>
        <v>6.0999999999999943</v>
      </c>
    </row>
    <row r="25" spans="1:17" x14ac:dyDescent="0.2">
      <c r="C25" s="26" t="s">
        <v>33</v>
      </c>
      <c r="D25" s="18"/>
      <c r="E25" s="17">
        <v>-4.0999999999999996</v>
      </c>
      <c r="F25" s="18">
        <v>13.1</v>
      </c>
      <c r="G25" s="17">
        <v>-1.9</v>
      </c>
      <c r="H25" s="18">
        <f>F25-D21</f>
        <v>3</v>
      </c>
      <c r="I25" s="17">
        <f t="shared" si="1"/>
        <v>2.1999999999999997</v>
      </c>
    </row>
    <row r="26" spans="1:17" x14ac:dyDescent="0.2">
      <c r="C26" s="26" t="s">
        <v>17</v>
      </c>
      <c r="D26" s="18"/>
      <c r="E26" s="17">
        <v>129.30000000000001</v>
      </c>
      <c r="F26" s="18">
        <v>16</v>
      </c>
      <c r="G26" s="17">
        <v>135.4</v>
      </c>
      <c r="H26" s="18">
        <f>F26-D21</f>
        <v>5.9</v>
      </c>
      <c r="I26" s="17">
        <f t="shared" si="1"/>
        <v>6.0999999999999943</v>
      </c>
    </row>
    <row r="27" spans="1:17" ht="13.5" thickBot="1" x14ac:dyDescent="0.25">
      <c r="C27" s="34" t="s">
        <v>34</v>
      </c>
      <c r="D27" s="20"/>
      <c r="E27" s="23">
        <v>172.6</v>
      </c>
      <c r="F27" s="20">
        <v>-15.9</v>
      </c>
      <c r="G27" s="23">
        <v>124.3</v>
      </c>
      <c r="H27" s="20">
        <f>F27-D21</f>
        <v>-26</v>
      </c>
      <c r="I27" s="23">
        <f t="shared" si="1"/>
        <v>-48.3</v>
      </c>
    </row>
  </sheetData>
  <mergeCells count="2">
    <mergeCell ref="J5:K5"/>
    <mergeCell ref="J18:K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AR4 GCMs</vt:lpstr>
      <vt:lpstr>TAR GCMs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Gemensamt</dc:creator>
  <cp:lastModifiedBy>Jerker Jarsjö</cp:lastModifiedBy>
  <cp:lastPrinted>2009-03-02T11:37:42Z</cp:lastPrinted>
  <dcterms:created xsi:type="dcterms:W3CDTF">1996-10-14T23:33:28Z</dcterms:created>
  <dcterms:modified xsi:type="dcterms:W3CDTF">2012-03-26T13:41:19Z</dcterms:modified>
</cp:coreProperties>
</file>